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3275" yWindow="-225" windowWidth="12915" windowHeight="11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8" i="1" l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6" i="1"/>
  <c r="E36" i="1"/>
  <c r="D36" i="1"/>
  <c r="C36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42" i="1"/>
  <c r="E42" i="1"/>
  <c r="D42" i="1"/>
  <c r="C42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</calcChain>
</file>

<file path=xl/sharedStrings.xml><?xml version="1.0" encoding="utf-8"?>
<sst xmlns="http://schemas.openxmlformats.org/spreadsheetml/2006/main" count="121" uniqueCount="87">
  <si>
    <t>报考岗位</t>
  </si>
  <si>
    <t>姓名</t>
  </si>
  <si>
    <t>性别</t>
  </si>
  <si>
    <t>身份证号码</t>
  </si>
  <si>
    <t>联系电话</t>
  </si>
  <si>
    <t>准考证号</t>
  </si>
  <si>
    <t>202020_管理</t>
  </si>
  <si>
    <t>202001010106</t>
  </si>
  <si>
    <t>202001010108</t>
  </si>
  <si>
    <t>202001010110</t>
  </si>
  <si>
    <t>202001010113</t>
  </si>
  <si>
    <t>202021_管理</t>
  </si>
  <si>
    <t>202001010122</t>
  </si>
  <si>
    <t>202022_管理</t>
  </si>
  <si>
    <t>202001010208</t>
  </si>
  <si>
    <t>202001010302</t>
  </si>
  <si>
    <t>202024_管理</t>
  </si>
  <si>
    <t>202001010502</t>
  </si>
  <si>
    <t>202001010427</t>
  </si>
  <si>
    <t>202001010417</t>
  </si>
  <si>
    <t>202001010423</t>
  </si>
  <si>
    <t>202025_劳动保障</t>
  </si>
  <si>
    <t>202001010624</t>
  </si>
  <si>
    <t>202001011106</t>
  </si>
  <si>
    <t>202026_财务人员</t>
  </si>
  <si>
    <t>202001011308</t>
  </si>
  <si>
    <t>202001011216</t>
  </si>
  <si>
    <t>202027_管理</t>
  </si>
  <si>
    <t>202001011516</t>
  </si>
  <si>
    <t>202001011430</t>
  </si>
  <si>
    <t>202028_管理</t>
  </si>
  <si>
    <t>202001011618</t>
  </si>
  <si>
    <t>202029_管理</t>
  </si>
  <si>
    <t>202001011627</t>
  </si>
  <si>
    <t>202030_管理</t>
  </si>
  <si>
    <t>202001011830</t>
  </si>
  <si>
    <t>202031_管理</t>
  </si>
  <si>
    <t>202001011910</t>
  </si>
  <si>
    <t>202001011930</t>
  </si>
  <si>
    <t>202040_一线城市管理</t>
  </si>
  <si>
    <t>202001012620</t>
  </si>
  <si>
    <t>202032_工程管理员</t>
  </si>
  <si>
    <t>202001012023</t>
  </si>
  <si>
    <t>202001012020</t>
  </si>
  <si>
    <t>202033_管理</t>
  </si>
  <si>
    <t>202001012025</t>
  </si>
  <si>
    <t>202034_安全员</t>
  </si>
  <si>
    <t>202001012030</t>
  </si>
  <si>
    <t>202001012126</t>
  </si>
  <si>
    <t>202001012130</t>
  </si>
  <si>
    <t>202001012119</t>
  </si>
  <si>
    <t>202001012203</t>
  </si>
  <si>
    <t>202037_建筑管理</t>
  </si>
  <si>
    <t>202001012406</t>
  </si>
  <si>
    <t>202035_环境执法</t>
  </si>
  <si>
    <t>202001012221</t>
  </si>
  <si>
    <t>202001012217</t>
  </si>
  <si>
    <t>202036_环境管理</t>
  </si>
  <si>
    <t>202001012319</t>
  </si>
  <si>
    <t>202001012324</t>
  </si>
  <si>
    <t>202038_管理</t>
  </si>
  <si>
    <t>202001012412</t>
  </si>
  <si>
    <t>202001012423</t>
  </si>
  <si>
    <t>202039_管理</t>
  </si>
  <si>
    <t>202001012503</t>
  </si>
  <si>
    <t>202001012516</t>
  </si>
  <si>
    <t>202001012606</t>
  </si>
  <si>
    <t>序号</t>
    <phoneticPr fontId="2" type="noConversion"/>
  </si>
  <si>
    <t>202041_警务辅助人员</t>
  </si>
  <si>
    <t>202001012708</t>
  </si>
  <si>
    <t>202001012722</t>
  </si>
  <si>
    <t>202001012713</t>
  </si>
  <si>
    <t>202001012719</t>
  </si>
  <si>
    <t>202001012717</t>
  </si>
  <si>
    <t>202001012705</t>
  </si>
  <si>
    <t>202001012712</t>
  </si>
  <si>
    <t>202001012706</t>
  </si>
  <si>
    <t>202042_警务辅助人员</t>
  </si>
  <si>
    <t>202001012910</t>
  </si>
  <si>
    <t>202001012916</t>
  </si>
  <si>
    <t>202001012820</t>
  </si>
  <si>
    <t>202001012917</t>
  </si>
  <si>
    <t>202001012830</t>
  </si>
  <si>
    <t>202001013011</t>
  </si>
  <si>
    <t>202043_警务辅助人员</t>
  </si>
  <si>
    <t>202001013320</t>
  </si>
  <si>
    <t>202001013313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</si>
</sst>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8"/>
  <sheetViews>
    <sheetView tabSelected="1" workbookViewId="0">
      <pane ySplit="1" topLeftCell="A2" activePane="bottomLeft" state="frozenSplit"/>
      <selection pane="bottomLeft" activeCell="F10" sqref="F10"/>
    </sheetView>
  </sheetViews>
  <sheetFormatPr defaultRowHeight="13.5" x14ac:dyDescent="0.15"/>
  <cols>
    <col min="1" max="1" width="5.75" style="3" customWidth="1"/>
    <col min="2" max="2" width="20.75" style="3" bestFit="1" customWidth="1"/>
    <col min="3" max="3" width="7.125" style="3" bestFit="1" customWidth="1"/>
    <col min="4" max="4" width="5.75" style="3" bestFit="1" customWidth="1"/>
    <col min="5" max="5" width="20.5" style="3" bestFit="1" customWidth="1"/>
    <col min="6" max="6" width="12.75" style="3" bestFit="1" customWidth="1"/>
    <col min="7" max="7" width="13.875" style="3" bestFit="1" customWidth="1"/>
    <col min="8" max="16384" width="9" style="3"/>
  </cols>
  <sheetData>
    <row r="1" spans="1:7" ht="24.95" customHeight="1" x14ac:dyDescent="0.15">
      <c r="A1" s="1" t="s">
        <v>67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24.95" customHeight="1" x14ac:dyDescent="0.15">
      <c r="A2" s="4">
        <v>1</v>
      </c>
      <c r="B2" s="4" t="s">
        <v>6</v>
      </c>
      <c r="C2" s="4" t="str">
        <f>"周梦琴"</f>
        <v>周梦琴</v>
      </c>
      <c r="D2" s="4" t="str">
        <f>"女"</f>
        <v>女</v>
      </c>
      <c r="E2" s="4" t="str">
        <f>"340404199410171627"</f>
        <v>340404199410171627</v>
      </c>
      <c r="F2" s="4" t="str">
        <f>"15728043605"</f>
        <v>15728043605</v>
      </c>
      <c r="G2" s="4" t="s">
        <v>7</v>
      </c>
    </row>
    <row r="3" spans="1:7" ht="24.95" customHeight="1" x14ac:dyDescent="0.15">
      <c r="A3" s="4">
        <v>2</v>
      </c>
      <c r="B3" s="4" t="s">
        <v>6</v>
      </c>
      <c r="C3" s="4" t="str">
        <f>"王蕾"</f>
        <v>王蕾</v>
      </c>
      <c r="D3" s="4" t="str">
        <f>"女"</f>
        <v>女</v>
      </c>
      <c r="E3" s="4" t="str">
        <f>"340403199312212628"</f>
        <v>340403199312212628</v>
      </c>
      <c r="F3" s="4" t="str">
        <f>"18697530546"</f>
        <v>18697530546</v>
      </c>
      <c r="G3" s="4" t="s">
        <v>8</v>
      </c>
    </row>
    <row r="4" spans="1:7" ht="24.95" customHeight="1" x14ac:dyDescent="0.15">
      <c r="A4" s="4">
        <v>3</v>
      </c>
      <c r="B4" s="4" t="s">
        <v>6</v>
      </c>
      <c r="C4" s="4" t="str">
        <f>"杨强"</f>
        <v>杨强</v>
      </c>
      <c r="D4" s="4" t="str">
        <f>"男"</f>
        <v>男</v>
      </c>
      <c r="E4" s="4" t="str">
        <f>"34040619950402281X"</f>
        <v>34040619950402281X</v>
      </c>
      <c r="F4" s="4" t="str">
        <f>"18855992738"</f>
        <v>18855992738</v>
      </c>
      <c r="G4" s="4" t="s">
        <v>9</v>
      </c>
    </row>
    <row r="5" spans="1:7" ht="24.95" customHeight="1" x14ac:dyDescent="0.15">
      <c r="A5" s="4">
        <v>4</v>
      </c>
      <c r="B5" s="4" t="s">
        <v>6</v>
      </c>
      <c r="C5" s="4" t="str">
        <f>"许丽娟"</f>
        <v>许丽娟</v>
      </c>
      <c r="D5" s="4" t="str">
        <f>"女"</f>
        <v>女</v>
      </c>
      <c r="E5" s="4" t="str">
        <f>"340403199509052226"</f>
        <v>340403199509052226</v>
      </c>
      <c r="F5" s="4" t="str">
        <f>"15955703889"</f>
        <v>15955703889</v>
      </c>
      <c r="G5" s="4" t="s">
        <v>10</v>
      </c>
    </row>
    <row r="6" spans="1:7" ht="24.95" customHeight="1" x14ac:dyDescent="0.15">
      <c r="A6" s="4">
        <v>5</v>
      </c>
      <c r="B6" s="4" t="s">
        <v>11</v>
      </c>
      <c r="C6" s="4" t="str">
        <f>"陈航"</f>
        <v>陈航</v>
      </c>
      <c r="D6" s="4" t="str">
        <f>"男"</f>
        <v>男</v>
      </c>
      <c r="E6" s="4" t="str">
        <f>"340421199406062459"</f>
        <v>340421199406062459</v>
      </c>
      <c r="F6" s="4" t="str">
        <f>"15256551883"</f>
        <v>15256551883</v>
      </c>
      <c r="G6" s="4" t="s">
        <v>12</v>
      </c>
    </row>
    <row r="7" spans="1:7" ht="24.95" customHeight="1" x14ac:dyDescent="0.15">
      <c r="A7" s="4">
        <v>6</v>
      </c>
      <c r="B7" s="4" t="s">
        <v>13</v>
      </c>
      <c r="C7" s="4" t="str">
        <f>"刘云雪"</f>
        <v>刘云雪</v>
      </c>
      <c r="D7" s="4" t="str">
        <f>"女"</f>
        <v>女</v>
      </c>
      <c r="E7" s="4" t="str">
        <f>"340406199602073645"</f>
        <v>340406199602073645</v>
      </c>
      <c r="F7" s="4" t="str">
        <f>"13866302073"</f>
        <v>13866302073</v>
      </c>
      <c r="G7" s="4" t="s">
        <v>14</v>
      </c>
    </row>
    <row r="8" spans="1:7" ht="24.95" customHeight="1" x14ac:dyDescent="0.15">
      <c r="A8" s="4">
        <v>7</v>
      </c>
      <c r="B8" s="4" t="s">
        <v>13</v>
      </c>
      <c r="C8" s="4" t="str">
        <f>"赵友浩"</f>
        <v>赵友浩</v>
      </c>
      <c r="D8" s="4" t="str">
        <f>"男"</f>
        <v>男</v>
      </c>
      <c r="E8" s="4" t="str">
        <f>"340122199705177977"</f>
        <v>340122199705177977</v>
      </c>
      <c r="F8" s="4" t="str">
        <f>"15605692517"</f>
        <v>15605692517</v>
      </c>
      <c r="G8" s="4" t="s">
        <v>15</v>
      </c>
    </row>
    <row r="9" spans="1:7" ht="24.95" customHeight="1" x14ac:dyDescent="0.15">
      <c r="A9" s="4">
        <v>8</v>
      </c>
      <c r="B9" s="4" t="s">
        <v>16</v>
      </c>
      <c r="C9" s="4" t="str">
        <f>"朱洪"</f>
        <v>朱洪</v>
      </c>
      <c r="D9" s="4" t="str">
        <f>"女"</f>
        <v>女</v>
      </c>
      <c r="E9" s="4" t="str">
        <f>"340404198907130420"</f>
        <v>340404198907130420</v>
      </c>
      <c r="F9" s="4" t="str">
        <f>"18055410807"</f>
        <v>18055410807</v>
      </c>
      <c r="G9" s="4" t="s">
        <v>17</v>
      </c>
    </row>
    <row r="10" spans="1:7" ht="24.95" customHeight="1" x14ac:dyDescent="0.15">
      <c r="A10" s="4">
        <v>9</v>
      </c>
      <c r="B10" s="4" t="s">
        <v>16</v>
      </c>
      <c r="C10" s="4" t="str">
        <f>"余杨"</f>
        <v>余杨</v>
      </c>
      <c r="D10" s="4" t="str">
        <f>"女"</f>
        <v>女</v>
      </c>
      <c r="E10" s="4" t="str">
        <f>"340403199401230828"</f>
        <v>340403199401230828</v>
      </c>
      <c r="F10" s="4" t="str">
        <f>"15655499381"</f>
        <v>15655499381</v>
      </c>
      <c r="G10" s="4" t="s">
        <v>18</v>
      </c>
    </row>
    <row r="11" spans="1:7" ht="24.95" customHeight="1" x14ac:dyDescent="0.15">
      <c r="A11" s="4">
        <v>10</v>
      </c>
      <c r="B11" s="4" t="s">
        <v>16</v>
      </c>
      <c r="C11" s="4" t="str">
        <f>"岳响"</f>
        <v>岳响</v>
      </c>
      <c r="D11" s="4" t="str">
        <f>"男"</f>
        <v>男</v>
      </c>
      <c r="E11" s="4" t="str">
        <f>"340421198512062052"</f>
        <v>340421198512062052</v>
      </c>
      <c r="F11" s="4" t="str">
        <f>"13155436163"</f>
        <v>13155436163</v>
      </c>
      <c r="G11" s="4" t="s">
        <v>19</v>
      </c>
    </row>
    <row r="12" spans="1:7" ht="24.95" customHeight="1" x14ac:dyDescent="0.15">
      <c r="A12" s="4">
        <v>11</v>
      </c>
      <c r="B12" s="4" t="s">
        <v>16</v>
      </c>
      <c r="C12" s="4" t="str">
        <f>"胡建军"</f>
        <v>胡建军</v>
      </c>
      <c r="D12" s="4" t="str">
        <f>"男"</f>
        <v>男</v>
      </c>
      <c r="E12" s="4" t="str">
        <f>"340311199201230617"</f>
        <v>340311199201230617</v>
      </c>
      <c r="F12" s="4" t="str">
        <f>"18856427910"</f>
        <v>18856427910</v>
      </c>
      <c r="G12" s="4" t="s">
        <v>20</v>
      </c>
    </row>
    <row r="13" spans="1:7" ht="24.95" customHeight="1" x14ac:dyDescent="0.15">
      <c r="A13" s="4">
        <v>12</v>
      </c>
      <c r="B13" s="4" t="s">
        <v>21</v>
      </c>
      <c r="C13" s="4" t="str">
        <f>"甘川"</f>
        <v>甘川</v>
      </c>
      <c r="D13" s="4" t="str">
        <f>"男"</f>
        <v>男</v>
      </c>
      <c r="E13" s="4" t="str">
        <f>"340323198803014293"</f>
        <v>340323198803014293</v>
      </c>
      <c r="F13" s="4" t="str">
        <f>"18251963652"</f>
        <v>18251963652</v>
      </c>
      <c r="G13" s="4" t="s">
        <v>22</v>
      </c>
    </row>
    <row r="14" spans="1:7" ht="24.95" customHeight="1" x14ac:dyDescent="0.15">
      <c r="A14" s="4">
        <v>13</v>
      </c>
      <c r="B14" s="4" t="s">
        <v>21</v>
      </c>
      <c r="C14" s="4" t="str">
        <f>"孙亚"</f>
        <v>孙亚</v>
      </c>
      <c r="D14" s="4" t="str">
        <f>"男"</f>
        <v>男</v>
      </c>
      <c r="E14" s="4" t="str">
        <f>"340404198705221017"</f>
        <v>340404198705221017</v>
      </c>
      <c r="F14" s="4" t="str">
        <f>"13365547562"</f>
        <v>13365547562</v>
      </c>
      <c r="G14" s="4" t="s">
        <v>23</v>
      </c>
    </row>
    <row r="15" spans="1:7" ht="24.95" customHeight="1" x14ac:dyDescent="0.15">
      <c r="A15" s="4">
        <v>14</v>
      </c>
      <c r="B15" s="4" t="s">
        <v>24</v>
      </c>
      <c r="C15" s="4" t="str">
        <f>"韦泽平"</f>
        <v>韦泽平</v>
      </c>
      <c r="D15" s="4" t="str">
        <f>"女"</f>
        <v>女</v>
      </c>
      <c r="E15" s="4" t="str">
        <f>"342423199009105886"</f>
        <v>342423199009105886</v>
      </c>
      <c r="F15" s="4" t="str">
        <f>"17301779392"</f>
        <v>17301779392</v>
      </c>
      <c r="G15" s="4" t="s">
        <v>25</v>
      </c>
    </row>
    <row r="16" spans="1:7" ht="24.95" customHeight="1" x14ac:dyDescent="0.15">
      <c r="A16" s="4">
        <v>15</v>
      </c>
      <c r="B16" s="4" t="s">
        <v>24</v>
      </c>
      <c r="C16" s="4" t="str">
        <f>"金田田"</f>
        <v>金田田</v>
      </c>
      <c r="D16" s="4" t="str">
        <f>"女"</f>
        <v>女</v>
      </c>
      <c r="E16" s="4" t="str">
        <f>"340421198812110423"</f>
        <v>340421198812110423</v>
      </c>
      <c r="F16" s="4" t="str">
        <f>"17754001576"</f>
        <v>17754001576</v>
      </c>
      <c r="G16" s="4" t="s">
        <v>26</v>
      </c>
    </row>
    <row r="17" spans="1:7" ht="24.95" customHeight="1" x14ac:dyDescent="0.15">
      <c r="A17" s="4">
        <v>16</v>
      </c>
      <c r="B17" s="4" t="s">
        <v>27</v>
      </c>
      <c r="C17" s="4" t="str">
        <f>"苏洋"</f>
        <v>苏洋</v>
      </c>
      <c r="D17" s="4" t="str">
        <f>"男"</f>
        <v>男</v>
      </c>
      <c r="E17" s="4" t="str">
        <f>"340404199110290210"</f>
        <v>340404199110290210</v>
      </c>
      <c r="F17" s="4" t="str">
        <f>"17775208060"</f>
        <v>17775208060</v>
      </c>
      <c r="G17" s="4" t="s">
        <v>28</v>
      </c>
    </row>
    <row r="18" spans="1:7" ht="24.95" customHeight="1" x14ac:dyDescent="0.15">
      <c r="A18" s="4">
        <v>17</v>
      </c>
      <c r="B18" s="4" t="s">
        <v>27</v>
      </c>
      <c r="C18" s="4" t="str">
        <f>"朱旭"</f>
        <v>朱旭</v>
      </c>
      <c r="D18" s="4" t="str">
        <f>"男"</f>
        <v>男</v>
      </c>
      <c r="E18" s="4" t="str">
        <f>"34040419960410043X"</f>
        <v>34040419960410043X</v>
      </c>
      <c r="F18" s="4" t="str">
        <f>"18715368857"</f>
        <v>18715368857</v>
      </c>
      <c r="G18" s="4" t="s">
        <v>29</v>
      </c>
    </row>
    <row r="19" spans="1:7" ht="24.95" customHeight="1" x14ac:dyDescent="0.15">
      <c r="A19" s="4">
        <v>18</v>
      </c>
      <c r="B19" s="4" t="s">
        <v>30</v>
      </c>
      <c r="C19" s="4" t="str">
        <f>"李迪"</f>
        <v>李迪</v>
      </c>
      <c r="D19" s="4" t="str">
        <f>"女"</f>
        <v>女</v>
      </c>
      <c r="E19" s="4" t="str">
        <f>"340121199507131605"</f>
        <v>340121199507131605</v>
      </c>
      <c r="F19" s="4" t="str">
        <f>"13795357130"</f>
        <v>13795357130</v>
      </c>
      <c r="G19" s="4" t="s">
        <v>31</v>
      </c>
    </row>
    <row r="20" spans="1:7" ht="24.95" customHeight="1" x14ac:dyDescent="0.15">
      <c r="A20" s="4">
        <v>19</v>
      </c>
      <c r="B20" s="4" t="s">
        <v>32</v>
      </c>
      <c r="C20" s="4" t="str">
        <f>"杨余慧"</f>
        <v>杨余慧</v>
      </c>
      <c r="D20" s="4" t="str">
        <f>"女"</f>
        <v>女</v>
      </c>
      <c r="E20" s="4" t="str">
        <f>"340121199904081605"</f>
        <v>340121199904081605</v>
      </c>
      <c r="F20" s="4" t="str">
        <f>"15856393430"</f>
        <v>15856393430</v>
      </c>
      <c r="G20" s="4" t="s">
        <v>33</v>
      </c>
    </row>
    <row r="21" spans="1:7" ht="24.95" customHeight="1" x14ac:dyDescent="0.15">
      <c r="A21" s="4">
        <v>20</v>
      </c>
      <c r="B21" s="4" t="s">
        <v>34</v>
      </c>
      <c r="C21" s="4" t="str">
        <f>"王聪"</f>
        <v>王聪</v>
      </c>
      <c r="D21" s="4" t="str">
        <f>"男"</f>
        <v>男</v>
      </c>
      <c r="E21" s="4" t="str">
        <f>"340403198911221812"</f>
        <v>340403198911221812</v>
      </c>
      <c r="F21" s="4" t="str">
        <f>"18855585320"</f>
        <v>18855585320</v>
      </c>
      <c r="G21" s="4" t="s">
        <v>35</v>
      </c>
    </row>
    <row r="22" spans="1:7" ht="24.95" customHeight="1" x14ac:dyDescent="0.15">
      <c r="A22" s="4">
        <v>21</v>
      </c>
      <c r="B22" s="4" t="s">
        <v>36</v>
      </c>
      <c r="C22" s="4" t="str">
        <f>"汤文"</f>
        <v>汤文</v>
      </c>
      <c r="D22" s="4" t="str">
        <f>"女"</f>
        <v>女</v>
      </c>
      <c r="E22" s="4" t="str">
        <f>"340403199209241447"</f>
        <v>340403199209241447</v>
      </c>
      <c r="F22" s="4" t="str">
        <f>"15755429257"</f>
        <v>15755429257</v>
      </c>
      <c r="G22" s="4" t="s">
        <v>37</v>
      </c>
    </row>
    <row r="23" spans="1:7" ht="24.95" customHeight="1" x14ac:dyDescent="0.15">
      <c r="A23" s="4">
        <v>22</v>
      </c>
      <c r="B23" s="4" t="s">
        <v>36</v>
      </c>
      <c r="C23" s="4" t="str">
        <f>"吕轶鹏"</f>
        <v>吕轶鹏</v>
      </c>
      <c r="D23" s="4" t="str">
        <f t="shared" ref="D23:D30" si="0">"男"</f>
        <v>男</v>
      </c>
      <c r="E23" s="4" t="str">
        <f>"340402199302270617"</f>
        <v>340402199302270617</v>
      </c>
      <c r="F23" s="4" t="str">
        <f>"15077932078"</f>
        <v>15077932078</v>
      </c>
      <c r="G23" s="4" t="s">
        <v>38</v>
      </c>
    </row>
    <row r="24" spans="1:7" ht="24.95" customHeight="1" x14ac:dyDescent="0.15">
      <c r="A24" s="4">
        <v>23</v>
      </c>
      <c r="B24" s="4" t="s">
        <v>41</v>
      </c>
      <c r="C24" s="4" t="str">
        <f>"胡成"</f>
        <v>胡成</v>
      </c>
      <c r="D24" s="4" t="str">
        <f t="shared" si="0"/>
        <v>男</v>
      </c>
      <c r="E24" s="4" t="str">
        <f>"340406199107083432"</f>
        <v>340406199107083432</v>
      </c>
      <c r="F24" s="4" t="str">
        <f>"18755446955"</f>
        <v>18755446955</v>
      </c>
      <c r="G24" s="4" t="s">
        <v>42</v>
      </c>
    </row>
    <row r="25" spans="1:7" ht="24.95" customHeight="1" x14ac:dyDescent="0.15">
      <c r="A25" s="4">
        <v>24</v>
      </c>
      <c r="B25" s="4" t="s">
        <v>41</v>
      </c>
      <c r="C25" s="4" t="str">
        <f>"李波"</f>
        <v>李波</v>
      </c>
      <c r="D25" s="4" t="str">
        <f t="shared" si="0"/>
        <v>男</v>
      </c>
      <c r="E25" s="4" t="str">
        <f>"340121198811162217"</f>
        <v>340121198811162217</v>
      </c>
      <c r="F25" s="4" t="str">
        <f>"15155417716"</f>
        <v>15155417716</v>
      </c>
      <c r="G25" s="4" t="s">
        <v>43</v>
      </c>
    </row>
    <row r="26" spans="1:7" ht="24.95" customHeight="1" x14ac:dyDescent="0.15">
      <c r="A26" s="4">
        <v>25</v>
      </c>
      <c r="B26" s="4" t="s">
        <v>44</v>
      </c>
      <c r="C26" s="4" t="str">
        <f>"陈诚"</f>
        <v>陈诚</v>
      </c>
      <c r="D26" s="4" t="str">
        <f t="shared" si="0"/>
        <v>男</v>
      </c>
      <c r="E26" s="4" t="str">
        <f>"340403198609021879"</f>
        <v>340403198609021879</v>
      </c>
      <c r="F26" s="4" t="str">
        <f>"15855415799"</f>
        <v>15855415799</v>
      </c>
      <c r="G26" s="4" t="s">
        <v>45</v>
      </c>
    </row>
    <row r="27" spans="1:7" ht="24.95" customHeight="1" x14ac:dyDescent="0.15">
      <c r="A27" s="4">
        <v>26</v>
      </c>
      <c r="B27" s="4" t="s">
        <v>46</v>
      </c>
      <c r="C27" s="4" t="str">
        <f>"徐飞龙"</f>
        <v>徐飞龙</v>
      </c>
      <c r="D27" s="4" t="str">
        <f t="shared" si="0"/>
        <v>男</v>
      </c>
      <c r="E27" s="4" t="str">
        <f>"340421198802244030"</f>
        <v>340421198802244030</v>
      </c>
      <c r="F27" s="4" t="str">
        <f>"17755436633"</f>
        <v>17755436633</v>
      </c>
      <c r="G27" s="4" t="s">
        <v>47</v>
      </c>
    </row>
    <row r="28" spans="1:7" ht="24.95" customHeight="1" x14ac:dyDescent="0.15">
      <c r="A28" s="4">
        <v>27</v>
      </c>
      <c r="B28" s="4" t="s">
        <v>46</v>
      </c>
      <c r="C28" s="4" t="str">
        <f>"刘宝权"</f>
        <v>刘宝权</v>
      </c>
      <c r="D28" s="4" t="str">
        <f t="shared" si="0"/>
        <v>男</v>
      </c>
      <c r="E28" s="4" t="str">
        <f>"342422198406083157"</f>
        <v>342422198406083157</v>
      </c>
      <c r="F28" s="4" t="str">
        <f>"19155490787"</f>
        <v>19155490787</v>
      </c>
      <c r="G28" s="4" t="s">
        <v>48</v>
      </c>
    </row>
    <row r="29" spans="1:7" ht="24.95" customHeight="1" x14ac:dyDescent="0.15">
      <c r="A29" s="4">
        <v>28</v>
      </c>
      <c r="B29" s="4" t="s">
        <v>46</v>
      </c>
      <c r="C29" s="4" t="str">
        <f>"徐冰"</f>
        <v>徐冰</v>
      </c>
      <c r="D29" s="4" t="str">
        <f t="shared" si="0"/>
        <v>男</v>
      </c>
      <c r="E29" s="4" t="str">
        <f>"340404198903280413"</f>
        <v>340404198903280413</v>
      </c>
      <c r="F29" s="4" t="str">
        <f>"15755489590"</f>
        <v>15755489590</v>
      </c>
      <c r="G29" s="4" t="s">
        <v>49</v>
      </c>
    </row>
    <row r="30" spans="1:7" ht="24.95" customHeight="1" x14ac:dyDescent="0.15">
      <c r="A30" s="4">
        <v>29</v>
      </c>
      <c r="B30" s="4" t="s">
        <v>46</v>
      </c>
      <c r="C30" s="4" t="str">
        <f>"王凯军"</f>
        <v>王凯军</v>
      </c>
      <c r="D30" s="4" t="str">
        <f t="shared" si="0"/>
        <v>男</v>
      </c>
      <c r="E30" s="4" t="str">
        <f>"340404198608030833"</f>
        <v>340404198608030833</v>
      </c>
      <c r="F30" s="4" t="str">
        <f>"15855440918"</f>
        <v>15855440918</v>
      </c>
      <c r="G30" s="4" t="s">
        <v>50</v>
      </c>
    </row>
    <row r="31" spans="1:7" ht="24.95" customHeight="1" x14ac:dyDescent="0.15">
      <c r="A31" s="4">
        <v>30</v>
      </c>
      <c r="B31" s="4" t="s">
        <v>46</v>
      </c>
      <c r="C31" s="4" t="str">
        <f>"胡孟环"</f>
        <v>胡孟环</v>
      </c>
      <c r="D31" s="4" t="str">
        <f>"女"</f>
        <v>女</v>
      </c>
      <c r="E31" s="4" t="str">
        <f>"340402199009151221"</f>
        <v>340402199009151221</v>
      </c>
      <c r="F31" s="4" t="str">
        <f>"18063007375"</f>
        <v>18063007375</v>
      </c>
      <c r="G31" s="4" t="s">
        <v>51</v>
      </c>
    </row>
    <row r="32" spans="1:7" ht="24.95" customHeight="1" x14ac:dyDescent="0.15">
      <c r="A32" s="4">
        <v>31</v>
      </c>
      <c r="B32" s="4" t="s">
        <v>54</v>
      </c>
      <c r="C32" s="4" t="str">
        <f>"刘杰"</f>
        <v>刘杰</v>
      </c>
      <c r="D32" s="4" t="str">
        <f t="shared" ref="D32:D33" si="1">"男"</f>
        <v>男</v>
      </c>
      <c r="E32" s="4" t="str">
        <f>"340402198710251250"</f>
        <v>340402198710251250</v>
      </c>
      <c r="F32" s="4" t="str">
        <f>"15955493251"</f>
        <v>15955493251</v>
      </c>
      <c r="G32" s="4" t="s">
        <v>55</v>
      </c>
    </row>
    <row r="33" spans="1:7" ht="24.95" customHeight="1" x14ac:dyDescent="0.15">
      <c r="A33" s="4">
        <v>32</v>
      </c>
      <c r="B33" s="4" t="s">
        <v>54</v>
      </c>
      <c r="C33" s="4" t="str">
        <f>"王安磊"</f>
        <v>王安磊</v>
      </c>
      <c r="D33" s="4" t="str">
        <f t="shared" si="1"/>
        <v>男</v>
      </c>
      <c r="E33" s="4" t="str">
        <f>"342422199103131099"</f>
        <v>342422199103131099</v>
      </c>
      <c r="F33" s="4" t="str">
        <f>"15901763708"</f>
        <v>15901763708</v>
      </c>
      <c r="G33" s="4" t="s">
        <v>56</v>
      </c>
    </row>
    <row r="34" spans="1:7" ht="24.95" customHeight="1" x14ac:dyDescent="0.15">
      <c r="A34" s="4">
        <v>33</v>
      </c>
      <c r="B34" s="4" t="s">
        <v>57</v>
      </c>
      <c r="C34" s="4" t="str">
        <f>"郑茜茜"</f>
        <v>郑茜茜</v>
      </c>
      <c r="D34" s="4" t="str">
        <f>"女"</f>
        <v>女</v>
      </c>
      <c r="E34" s="4" t="str">
        <f>"342201199207203269"</f>
        <v>342201199207203269</v>
      </c>
      <c r="F34" s="4" t="str">
        <f>"17855474723"</f>
        <v>17855474723</v>
      </c>
      <c r="G34" s="4" t="s">
        <v>58</v>
      </c>
    </row>
    <row r="35" spans="1:7" ht="24.95" customHeight="1" x14ac:dyDescent="0.15">
      <c r="A35" s="4">
        <v>34</v>
      </c>
      <c r="B35" s="4" t="s">
        <v>57</v>
      </c>
      <c r="C35" s="4" t="str">
        <f>"陈双"</f>
        <v>陈双</v>
      </c>
      <c r="D35" s="4" t="str">
        <f>"女"</f>
        <v>女</v>
      </c>
      <c r="E35" s="4" t="str">
        <f>"340403199702052228"</f>
        <v>340403199702052228</v>
      </c>
      <c r="F35" s="4" t="str">
        <f>"18075451259"</f>
        <v>18075451259</v>
      </c>
      <c r="G35" s="4" t="s">
        <v>59</v>
      </c>
    </row>
    <row r="36" spans="1:7" ht="24.95" customHeight="1" x14ac:dyDescent="0.15">
      <c r="A36" s="4">
        <v>35</v>
      </c>
      <c r="B36" s="4" t="s">
        <v>52</v>
      </c>
      <c r="C36" s="4" t="str">
        <f>"王玮"</f>
        <v>王玮</v>
      </c>
      <c r="D36" s="4" t="str">
        <f>"男"</f>
        <v>男</v>
      </c>
      <c r="E36" s="4" t="str">
        <f>"340121199605162579"</f>
        <v>340121199605162579</v>
      </c>
      <c r="F36" s="4" t="str">
        <f>"17354032433"</f>
        <v>17354032433</v>
      </c>
      <c r="G36" s="4" t="s">
        <v>53</v>
      </c>
    </row>
    <row r="37" spans="1:7" ht="24.95" customHeight="1" x14ac:dyDescent="0.15">
      <c r="A37" s="4">
        <v>36</v>
      </c>
      <c r="B37" s="4" t="s">
        <v>60</v>
      </c>
      <c r="C37" s="4" t="str">
        <f>"聂欣"</f>
        <v>聂欣</v>
      </c>
      <c r="D37" s="4" t="str">
        <f>"女"</f>
        <v>女</v>
      </c>
      <c r="E37" s="4" t="str">
        <f>"340406198909182841"</f>
        <v>340406198909182841</v>
      </c>
      <c r="F37" s="4" t="str">
        <f>"18355468435"</f>
        <v>18355468435</v>
      </c>
      <c r="G37" s="4" t="s">
        <v>61</v>
      </c>
    </row>
    <row r="38" spans="1:7" ht="24.95" customHeight="1" x14ac:dyDescent="0.15">
      <c r="A38" s="4">
        <v>37</v>
      </c>
      <c r="B38" s="4" t="s">
        <v>60</v>
      </c>
      <c r="C38" s="4" t="str">
        <f>"王青雅"</f>
        <v>王青雅</v>
      </c>
      <c r="D38" s="4" t="str">
        <f>"女"</f>
        <v>女</v>
      </c>
      <c r="E38" s="4" t="str">
        <f>"340406199411083621"</f>
        <v>340406199411083621</v>
      </c>
      <c r="F38" s="4" t="str">
        <f>"18155493928"</f>
        <v>18155493928</v>
      </c>
      <c r="G38" s="4" t="s">
        <v>62</v>
      </c>
    </row>
    <row r="39" spans="1:7" ht="24.95" customHeight="1" x14ac:dyDescent="0.15">
      <c r="A39" s="4">
        <v>38</v>
      </c>
      <c r="B39" s="4" t="s">
        <v>63</v>
      </c>
      <c r="C39" s="4" t="str">
        <f>"齐海超"</f>
        <v>齐海超</v>
      </c>
      <c r="D39" s="4" t="str">
        <f>"男"</f>
        <v>男</v>
      </c>
      <c r="E39" s="4" t="str">
        <f>"341125199603201999"</f>
        <v>341125199603201999</v>
      </c>
      <c r="F39" s="4" t="str">
        <f>"18895682405"</f>
        <v>18895682405</v>
      </c>
      <c r="G39" s="4" t="s">
        <v>64</v>
      </c>
    </row>
    <row r="40" spans="1:7" ht="24.95" customHeight="1" x14ac:dyDescent="0.15">
      <c r="A40" s="4">
        <v>39</v>
      </c>
      <c r="B40" s="4" t="s">
        <v>63</v>
      </c>
      <c r="C40" s="4" t="str">
        <f>"荣雨"</f>
        <v>荣雨</v>
      </c>
      <c r="D40" s="4" t="str">
        <f>"女"</f>
        <v>女</v>
      </c>
      <c r="E40" s="4" t="str">
        <f>"340404199307120821"</f>
        <v>340404199307120821</v>
      </c>
      <c r="F40" s="4" t="str">
        <f>"18755415988"</f>
        <v>18755415988</v>
      </c>
      <c r="G40" s="4" t="s">
        <v>65</v>
      </c>
    </row>
    <row r="41" spans="1:7" ht="24.95" customHeight="1" x14ac:dyDescent="0.15">
      <c r="A41" s="4">
        <v>40</v>
      </c>
      <c r="B41" s="4" t="s">
        <v>63</v>
      </c>
      <c r="C41" s="4" t="str">
        <f>"陈晨"</f>
        <v>陈晨</v>
      </c>
      <c r="D41" s="4" t="str">
        <f>"女"</f>
        <v>女</v>
      </c>
      <c r="E41" s="4" t="str">
        <f>"340403198901190848"</f>
        <v>340403198901190848</v>
      </c>
      <c r="F41" s="4" t="str">
        <f>"18155429392"</f>
        <v>18155429392</v>
      </c>
      <c r="G41" s="4" t="s">
        <v>66</v>
      </c>
    </row>
    <row r="42" spans="1:7" ht="24.95" customHeight="1" x14ac:dyDescent="0.15">
      <c r="A42" s="4">
        <v>41</v>
      </c>
      <c r="B42" s="4" t="s">
        <v>39</v>
      </c>
      <c r="C42" s="4" t="str">
        <f>"陈龙"</f>
        <v>陈龙</v>
      </c>
      <c r="D42" s="4" t="str">
        <f>"男"</f>
        <v>男</v>
      </c>
      <c r="E42" s="4" t="str">
        <f>"340402199307290617"</f>
        <v>340402199307290617</v>
      </c>
      <c r="F42" s="4" t="str">
        <f>"17355479292"</f>
        <v>17355479292</v>
      </c>
      <c r="G42" s="4" t="s">
        <v>40</v>
      </c>
    </row>
    <row r="43" spans="1:7" ht="24.95" customHeight="1" x14ac:dyDescent="0.15">
      <c r="A43" s="4">
        <v>42</v>
      </c>
      <c r="B43" s="5" t="s">
        <v>68</v>
      </c>
      <c r="C43" s="4" t="str">
        <f>"牛伟丽"</f>
        <v>牛伟丽</v>
      </c>
      <c r="D43" s="4" t="str">
        <f>"女"</f>
        <v>女</v>
      </c>
      <c r="E43" s="4" t="str">
        <f>"411426199207264526"</f>
        <v>411426199207264526</v>
      </c>
      <c r="F43" s="4" t="str">
        <f>"18098684637"</f>
        <v>18098684637</v>
      </c>
      <c r="G43" s="4" t="s">
        <v>69</v>
      </c>
    </row>
    <row r="44" spans="1:7" ht="24.95" customHeight="1" x14ac:dyDescent="0.15">
      <c r="A44" s="4">
        <v>43</v>
      </c>
      <c r="B44" s="5" t="s">
        <v>68</v>
      </c>
      <c r="C44" s="4" t="str">
        <f>"陈松林"</f>
        <v>陈松林</v>
      </c>
      <c r="D44" s="4" t="str">
        <f t="shared" ref="D44:D56" si="2">"男"</f>
        <v>男</v>
      </c>
      <c r="E44" s="4" t="str">
        <f>"340405199110210635"</f>
        <v>340405199110210635</v>
      </c>
      <c r="F44" s="4" t="str">
        <f>"15655412808"</f>
        <v>15655412808</v>
      </c>
      <c r="G44" s="4" t="s">
        <v>70</v>
      </c>
    </row>
    <row r="45" spans="1:7" ht="24.95" customHeight="1" x14ac:dyDescent="0.15">
      <c r="A45" s="4">
        <v>44</v>
      </c>
      <c r="B45" s="5" t="s">
        <v>68</v>
      </c>
      <c r="C45" s="4" t="str">
        <f>"刘垒"</f>
        <v>刘垒</v>
      </c>
      <c r="D45" s="4" t="str">
        <f t="shared" si="2"/>
        <v>男</v>
      </c>
      <c r="E45" s="4" t="str">
        <f>"342422199307207796"</f>
        <v>342422199307207796</v>
      </c>
      <c r="F45" s="4" t="str">
        <f>"13215542027"</f>
        <v>13215542027</v>
      </c>
      <c r="G45" s="4" t="s">
        <v>71</v>
      </c>
    </row>
    <row r="46" spans="1:7" ht="24.95" customHeight="1" x14ac:dyDescent="0.15">
      <c r="A46" s="4">
        <v>45</v>
      </c>
      <c r="B46" s="5" t="s">
        <v>68</v>
      </c>
      <c r="C46" s="4" t="str">
        <f>"侯树阳"</f>
        <v>侯树阳</v>
      </c>
      <c r="D46" s="4" t="str">
        <f t="shared" si="2"/>
        <v>男</v>
      </c>
      <c r="E46" s="4" t="str">
        <f>"340406199602012818"</f>
        <v>340406199602012818</v>
      </c>
      <c r="F46" s="4" t="str">
        <f>"18205545942"</f>
        <v>18205545942</v>
      </c>
      <c r="G46" s="4" t="s">
        <v>72</v>
      </c>
    </row>
    <row r="47" spans="1:7" ht="24.95" customHeight="1" x14ac:dyDescent="0.15">
      <c r="A47" s="4">
        <v>46</v>
      </c>
      <c r="B47" s="5" t="s">
        <v>68</v>
      </c>
      <c r="C47" s="4" t="str">
        <f>"刘继刚"</f>
        <v>刘继刚</v>
      </c>
      <c r="D47" s="4" t="str">
        <f t="shared" si="2"/>
        <v>男</v>
      </c>
      <c r="E47" s="4" t="str">
        <f>"340421199211242011"</f>
        <v>340421199211242011</v>
      </c>
      <c r="F47" s="4" t="str">
        <f>"15375153712"</f>
        <v>15375153712</v>
      </c>
      <c r="G47" s="4" t="s">
        <v>73</v>
      </c>
    </row>
    <row r="48" spans="1:7" ht="24.95" customHeight="1" x14ac:dyDescent="0.15">
      <c r="A48" s="4">
        <v>47</v>
      </c>
      <c r="B48" s="5" t="s">
        <v>68</v>
      </c>
      <c r="C48" s="4" t="str">
        <f>"孔维旭"</f>
        <v>孔维旭</v>
      </c>
      <c r="D48" s="4" t="str">
        <f t="shared" si="2"/>
        <v>男</v>
      </c>
      <c r="E48" s="4" t="str">
        <f>"340405199506010410"</f>
        <v>340405199506010410</v>
      </c>
      <c r="F48" s="4" t="str">
        <f>"17355490909"</f>
        <v>17355490909</v>
      </c>
      <c r="G48" s="4" t="s">
        <v>74</v>
      </c>
    </row>
    <row r="49" spans="1:7" ht="24.95" customHeight="1" x14ac:dyDescent="0.15">
      <c r="A49" s="4">
        <v>48</v>
      </c>
      <c r="B49" s="5" t="s">
        <v>68</v>
      </c>
      <c r="C49" s="4" t="str">
        <f>"孟雷"</f>
        <v>孟雷</v>
      </c>
      <c r="D49" s="4" t="str">
        <f t="shared" si="2"/>
        <v>男</v>
      </c>
      <c r="E49" s="4" t="str">
        <f>"340404199212060432"</f>
        <v>340404199212060432</v>
      </c>
      <c r="F49" s="4" t="str">
        <f>"13155401110"</f>
        <v>13155401110</v>
      </c>
      <c r="G49" s="4" t="s">
        <v>75</v>
      </c>
    </row>
    <row r="50" spans="1:7" ht="24.95" customHeight="1" x14ac:dyDescent="0.15">
      <c r="A50" s="4">
        <v>49</v>
      </c>
      <c r="B50" s="5" t="s">
        <v>68</v>
      </c>
      <c r="C50" s="4" t="str">
        <f>"常嵩"</f>
        <v>常嵩</v>
      </c>
      <c r="D50" s="4" t="str">
        <f t="shared" si="2"/>
        <v>男</v>
      </c>
      <c r="E50" s="4" t="str">
        <f>"340403199511200611"</f>
        <v>340403199511200611</v>
      </c>
      <c r="F50" s="4" t="str">
        <f>"18055465281"</f>
        <v>18055465281</v>
      </c>
      <c r="G50" s="4" t="s">
        <v>76</v>
      </c>
    </row>
    <row r="51" spans="1:7" ht="24.95" customHeight="1" x14ac:dyDescent="0.15">
      <c r="A51" s="4">
        <v>50</v>
      </c>
      <c r="B51" s="5" t="s">
        <v>77</v>
      </c>
      <c r="C51" s="4" t="str">
        <f>"曹杰"</f>
        <v>曹杰</v>
      </c>
      <c r="D51" s="4" t="str">
        <f t="shared" si="2"/>
        <v>男</v>
      </c>
      <c r="E51" s="4" t="str">
        <f>"340403199208171811"</f>
        <v>340403199208171811</v>
      </c>
      <c r="F51" s="4" t="str">
        <f>"15155443630"</f>
        <v>15155443630</v>
      </c>
      <c r="G51" s="4" t="s">
        <v>78</v>
      </c>
    </row>
    <row r="52" spans="1:7" ht="24.95" customHeight="1" x14ac:dyDescent="0.15">
      <c r="A52" s="4">
        <v>51</v>
      </c>
      <c r="B52" s="5" t="s">
        <v>77</v>
      </c>
      <c r="C52" s="4" t="str">
        <f>"谢毅"</f>
        <v>谢毅</v>
      </c>
      <c r="D52" s="4" t="str">
        <f t="shared" si="2"/>
        <v>男</v>
      </c>
      <c r="E52" s="4" t="str">
        <f>"511025199403266436"</f>
        <v>511025199403266436</v>
      </c>
      <c r="F52" s="4" t="str">
        <f>"17781191791"</f>
        <v>17781191791</v>
      </c>
      <c r="G52" s="4" t="s">
        <v>79</v>
      </c>
    </row>
    <row r="53" spans="1:7" ht="24.95" customHeight="1" x14ac:dyDescent="0.15">
      <c r="A53" s="4">
        <v>52</v>
      </c>
      <c r="B53" s="5" t="s">
        <v>77</v>
      </c>
      <c r="C53" s="4" t="str">
        <f>"徐言言"</f>
        <v>徐言言</v>
      </c>
      <c r="D53" s="4" t="str">
        <f t="shared" si="2"/>
        <v>男</v>
      </c>
      <c r="E53" s="4" t="str">
        <f>"340421198808064858"</f>
        <v>340421198808064858</v>
      </c>
      <c r="F53" s="4" t="str">
        <f>"18767389688"</f>
        <v>18767389688</v>
      </c>
      <c r="G53" s="4" t="s">
        <v>80</v>
      </c>
    </row>
    <row r="54" spans="1:7" ht="24.95" customHeight="1" x14ac:dyDescent="0.15">
      <c r="A54" s="4">
        <v>53</v>
      </c>
      <c r="B54" s="5" t="s">
        <v>77</v>
      </c>
      <c r="C54" s="4" t="str">
        <f>"宋田田"</f>
        <v>宋田田</v>
      </c>
      <c r="D54" s="4" t="str">
        <f t="shared" si="2"/>
        <v>男</v>
      </c>
      <c r="E54" s="4" t="str">
        <f>"340402199209300615"</f>
        <v>340402199209300615</v>
      </c>
      <c r="F54" s="4" t="str">
        <f>"18949680310"</f>
        <v>18949680310</v>
      </c>
      <c r="G54" s="4" t="s">
        <v>81</v>
      </c>
    </row>
    <row r="55" spans="1:7" ht="24.95" customHeight="1" x14ac:dyDescent="0.15">
      <c r="A55" s="4">
        <v>54</v>
      </c>
      <c r="B55" s="5" t="s">
        <v>77</v>
      </c>
      <c r="C55" s="4" t="str">
        <f>"李琦"</f>
        <v>李琦</v>
      </c>
      <c r="D55" s="4" t="str">
        <f t="shared" si="2"/>
        <v>男</v>
      </c>
      <c r="E55" s="4" t="str">
        <f>"340405198805271616"</f>
        <v>340405198805271616</v>
      </c>
      <c r="F55" s="4" t="str">
        <f>"15212660291"</f>
        <v>15212660291</v>
      </c>
      <c r="G55" s="4" t="s">
        <v>82</v>
      </c>
    </row>
    <row r="56" spans="1:7" ht="24.95" customHeight="1" x14ac:dyDescent="0.15">
      <c r="A56" s="4">
        <v>55</v>
      </c>
      <c r="B56" s="5" t="s">
        <v>77</v>
      </c>
      <c r="C56" s="4" t="str">
        <f>"杨丹"</f>
        <v>杨丹</v>
      </c>
      <c r="D56" s="4" t="str">
        <f t="shared" si="2"/>
        <v>男</v>
      </c>
      <c r="E56" s="4" t="str">
        <f>"340421198902182412"</f>
        <v>340421198902182412</v>
      </c>
      <c r="F56" s="4" t="str">
        <f>"17755439234"</f>
        <v>17755439234</v>
      </c>
      <c r="G56" s="4" t="s">
        <v>83</v>
      </c>
    </row>
    <row r="57" spans="1:7" ht="24.95" customHeight="1" x14ac:dyDescent="0.15">
      <c r="A57" s="4">
        <v>56</v>
      </c>
      <c r="B57" s="5" t="s">
        <v>84</v>
      </c>
      <c r="C57" s="4" t="str">
        <f>"芮停停"</f>
        <v>芮停停</v>
      </c>
      <c r="D57" s="4" t="str">
        <f>"女"</f>
        <v>女</v>
      </c>
      <c r="E57" s="4" t="str">
        <f>"340421198911030840"</f>
        <v>340421198911030840</v>
      </c>
      <c r="F57" s="4" t="str">
        <f>"18715685245"</f>
        <v>18715685245</v>
      </c>
      <c r="G57" s="4" t="s">
        <v>85</v>
      </c>
    </row>
    <row r="58" spans="1:7" ht="24.95" customHeight="1" x14ac:dyDescent="0.15">
      <c r="A58" s="4">
        <v>57</v>
      </c>
      <c r="B58" s="5" t="s">
        <v>84</v>
      </c>
      <c r="C58" s="4" t="str">
        <f>"高珊"</f>
        <v>高珊</v>
      </c>
      <c r="D58" s="4" t="str">
        <f>"女"</f>
        <v>女</v>
      </c>
      <c r="E58" s="4" t="str">
        <f>"34040319870802002X"</f>
        <v>34040319870802002X</v>
      </c>
      <c r="F58" s="4" t="str">
        <f>"18715359187"</f>
        <v>18715359187</v>
      </c>
      <c r="G58" s="4" t="s">
        <v>86</v>
      </c>
    </row>
  </sheetData>
  <sortState ref="A2:M112">
    <sortCondition ref="B2:B112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2020-07-27T07:33:05Z</cp:lastPrinted>
  <dcterms:created xsi:type="dcterms:W3CDTF">2020-07-12T01:09:18Z</dcterms:created>
  <dcterms:modified xsi:type="dcterms:W3CDTF">2020-07-27T07:37:50Z</dcterms:modified>
</cp:coreProperties>
</file>