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<sst xmlns="http://schemas.openxmlformats.org/spreadsheetml/2006/main" count="115" uniqueCount="51">
  <si>
    <t>报考号</t>
  </si>
  <si>
    <t>岗位代码</t>
  </si>
  <si>
    <t>岗位名称</t>
  </si>
  <si>
    <t>招聘单位</t>
  </si>
  <si>
    <t>联系电话</t>
  </si>
  <si>
    <t>准考证号</t>
  </si>
  <si>
    <t>客观题</t>
  </si>
  <si>
    <t>主观题</t>
  </si>
  <si>
    <t>合成成绩</t>
  </si>
  <si>
    <t>职业能力</t>
  </si>
  <si>
    <t>笔试总成绩</t>
  </si>
  <si>
    <t>工作人员</t>
  </si>
  <si>
    <t>安徽（淮南）现代煤化工产业园区管理委员</t>
  </si>
  <si>
    <t>2021010701</t>
  </si>
  <si>
    <t>62</t>
  </si>
  <si>
    <t>2021010702</t>
  </si>
  <si>
    <t>60.7</t>
  </si>
  <si>
    <t>2021010703</t>
  </si>
  <si>
    <t>67.1</t>
  </si>
  <si>
    <t>2021010704</t>
  </si>
  <si>
    <t>58.4</t>
  </si>
  <si>
    <t>2021010705</t>
  </si>
  <si>
    <t>0</t>
  </si>
  <si>
    <t>2021010706</t>
  </si>
  <si>
    <t>2021010707</t>
  </si>
  <si>
    <t>61.3</t>
  </si>
  <si>
    <t>2021010708</t>
  </si>
  <si>
    <t>58.8</t>
  </si>
  <si>
    <t>2021010709</t>
  </si>
  <si>
    <t>64.2</t>
  </si>
  <si>
    <t>2021010710</t>
  </si>
  <si>
    <t>2021010711</t>
  </si>
  <si>
    <t>48.1</t>
  </si>
  <si>
    <t>2021010712</t>
  </si>
  <si>
    <t>58.7</t>
  </si>
  <si>
    <t>2021010713</t>
  </si>
  <si>
    <t>2021010714</t>
  </si>
  <si>
    <t>2021010715</t>
  </si>
  <si>
    <t>2021010716</t>
  </si>
  <si>
    <t>2021010717</t>
  </si>
  <si>
    <t>2021010718</t>
  </si>
  <si>
    <t>2021010719</t>
  </si>
  <si>
    <t>59.8</t>
  </si>
  <si>
    <t>2021010720</t>
  </si>
  <si>
    <t>2021010721</t>
  </si>
  <si>
    <t>2021010722</t>
  </si>
  <si>
    <t>54.6</t>
  </si>
  <si>
    <t>2021010723</t>
  </si>
  <si>
    <t>2021010724</t>
  </si>
  <si>
    <t>2021010725</t>
  </si>
  <si>
    <t>2021010726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</si>
</sst>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20" fillId="25" borderId="4" applyNumberFormat="0" applyAlignment="0" applyProtection="0">
      <alignment vertical="center"/>
    </xf>
    <xf numFmtId="0" fontId="6" fillId="9" borderId="5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E1" workbookViewId="0">
      <selection activeCell="O17" sqref="O17"/>
    </sheetView>
  </sheetViews>
  <sheetFormatPr defaultColWidth="9" defaultRowHeight="14.25"/>
  <cols>
    <col min="1" max="1" width="26.0833333333333" style="1" hidden="1" customWidth="1"/>
    <col min="2" max="3" width="9.5" style="1" hidden="1" customWidth="1"/>
    <col min="4" max="4" width="42.75" style="1" hidden="1" customWidth="1"/>
    <col min="5" max="5" width="0.1" style="1" customWidth="1"/>
    <col min="6" max="6" width="11.5833333333333" style="1" customWidth="1"/>
    <col min="7" max="10" width="9" style="1"/>
    <col min="11" max="11" width="12.125" style="2" customWidth="1"/>
    <col min="12" max="16384" width="9" style="1"/>
  </cols>
  <sheetData>
    <row r="1" s="1" customFormat="1" ht="16" customHeight="1" spans="1:11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3" t="s">
        <v>8</v>
      </c>
      <c r="J1" s="5" t="s">
        <v>9</v>
      </c>
      <c r="K1" s="5" t="s">
        <v>10</v>
      </c>
    </row>
    <row r="2" s="1" customFormat="1" ht="14.15" customHeight="1" spans="1:11">
      <c r="A2" s="3" t="str">
        <f>"31502021070109423355572"</f>
        <v>31502021070109423355572</v>
      </c>
      <c r="B2" s="3" t="str">
        <f t="shared" ref="B2:B21" si="0">"202101"</f>
        <v>202101</v>
      </c>
      <c r="C2" s="3" t="s">
        <v>11</v>
      </c>
      <c r="D2" s="4" t="s">
        <v>12</v>
      </c>
      <c r="E2" s="5" t="str">
        <f>"18355092687"</f>
        <v>18355092687</v>
      </c>
      <c r="F2" s="5" t="s">
        <v>13</v>
      </c>
      <c r="G2" s="6">
        <v>31</v>
      </c>
      <c r="H2" s="5">
        <v>31</v>
      </c>
      <c r="I2" s="3">
        <f t="shared" ref="I2:I27" si="1">G2+H2</f>
        <v>62</v>
      </c>
      <c r="J2" s="6" t="s">
        <v>14</v>
      </c>
      <c r="K2" s="5">
        <f t="shared" ref="K2:K27" si="2">I2*0.5+J2*0.5</f>
        <v>62</v>
      </c>
    </row>
    <row r="3" s="1" customFormat="1" ht="14.15" customHeight="1" spans="1:11">
      <c r="A3" s="3" t="str">
        <f>"31502021070109542955673"</f>
        <v>31502021070109542955673</v>
      </c>
      <c r="B3" s="3" t="str">
        <f t="shared" si="0"/>
        <v>202101</v>
      </c>
      <c r="C3" s="3" t="s">
        <v>11</v>
      </c>
      <c r="D3" s="4" t="s">
        <v>12</v>
      </c>
      <c r="E3" s="5" t="str">
        <f>"18525409261"</f>
        <v>18525409261</v>
      </c>
      <c r="F3" s="5" t="s">
        <v>15</v>
      </c>
      <c r="G3" s="6">
        <v>23.2</v>
      </c>
      <c r="H3" s="5">
        <v>30</v>
      </c>
      <c r="I3" s="3">
        <f t="shared" si="1"/>
        <v>53.2</v>
      </c>
      <c r="J3" s="6" t="s">
        <v>16</v>
      </c>
      <c r="K3" s="5">
        <f t="shared" si="2"/>
        <v>56.95</v>
      </c>
    </row>
    <row r="4" s="1" customFormat="1" ht="14.15" customHeight="1" spans="1:11">
      <c r="A4" s="3" t="str">
        <f>"31502021070111063256233"</f>
        <v>31502021070111063256233</v>
      </c>
      <c r="B4" s="3" t="str">
        <f t="shared" si="0"/>
        <v>202101</v>
      </c>
      <c r="C4" s="3" t="s">
        <v>11</v>
      </c>
      <c r="D4" s="4" t="s">
        <v>12</v>
      </c>
      <c r="E4" s="5" t="str">
        <f>"18325516876"</f>
        <v>18325516876</v>
      </c>
      <c r="F4" s="5" t="s">
        <v>17</v>
      </c>
      <c r="G4" s="6">
        <v>24.5</v>
      </c>
      <c r="H4" s="5">
        <v>30</v>
      </c>
      <c r="I4" s="3">
        <f t="shared" si="1"/>
        <v>54.5</v>
      </c>
      <c r="J4" s="6" t="s">
        <v>18</v>
      </c>
      <c r="K4" s="5">
        <f t="shared" si="2"/>
        <v>60.8</v>
      </c>
    </row>
    <row r="5" s="1" customFormat="1" ht="14.15" customHeight="1" spans="1:11">
      <c r="A5" s="3" t="str">
        <f>"31502021070111262956374"</f>
        <v>31502021070111262956374</v>
      </c>
      <c r="B5" s="3" t="str">
        <f t="shared" si="0"/>
        <v>202101</v>
      </c>
      <c r="C5" s="3" t="s">
        <v>11</v>
      </c>
      <c r="D5" s="4" t="s">
        <v>12</v>
      </c>
      <c r="E5" s="5" t="str">
        <f>"18355709665"</f>
        <v>18355709665</v>
      </c>
      <c r="F5" s="5" t="s">
        <v>19</v>
      </c>
      <c r="G5" s="6">
        <v>27.1</v>
      </c>
      <c r="H5" s="5">
        <v>31</v>
      </c>
      <c r="I5" s="3">
        <f t="shared" si="1"/>
        <v>58.1</v>
      </c>
      <c r="J5" s="6" t="s">
        <v>20</v>
      </c>
      <c r="K5" s="5">
        <f t="shared" si="2"/>
        <v>58.25</v>
      </c>
    </row>
    <row r="6" s="1" customFormat="1" ht="14.15" customHeight="1" spans="1:11">
      <c r="A6" s="3" t="str">
        <f>"31502021070115183557532"</f>
        <v>31502021070115183557532</v>
      </c>
      <c r="B6" s="3" t="str">
        <f t="shared" si="0"/>
        <v>202101</v>
      </c>
      <c r="C6" s="3" t="s">
        <v>11</v>
      </c>
      <c r="D6" s="4" t="s">
        <v>12</v>
      </c>
      <c r="E6" s="5" t="str">
        <f>"18365203006"</f>
        <v>18365203006</v>
      </c>
      <c r="F6" s="5" t="s">
        <v>21</v>
      </c>
      <c r="G6" s="6">
        <v>0</v>
      </c>
      <c r="H6" s="5">
        <v>0</v>
      </c>
      <c r="I6" s="3">
        <f t="shared" si="1"/>
        <v>0</v>
      </c>
      <c r="J6" s="6" t="s">
        <v>22</v>
      </c>
      <c r="K6" s="5">
        <f t="shared" si="2"/>
        <v>0</v>
      </c>
    </row>
    <row r="7" s="1" customFormat="1" ht="14.15" customHeight="1" spans="1:11">
      <c r="A7" s="3" t="str">
        <f>"31502021070117031358191"</f>
        <v>31502021070117031358191</v>
      </c>
      <c r="B7" s="3" t="str">
        <f t="shared" si="0"/>
        <v>202101</v>
      </c>
      <c r="C7" s="3" t="s">
        <v>11</v>
      </c>
      <c r="D7" s="4" t="s">
        <v>12</v>
      </c>
      <c r="E7" s="5" t="str">
        <f>"17856809404"</f>
        <v>17856809404</v>
      </c>
      <c r="F7" s="5" t="s">
        <v>23</v>
      </c>
      <c r="G7" s="6">
        <v>0</v>
      </c>
      <c r="H7" s="5">
        <v>0</v>
      </c>
      <c r="I7" s="3">
        <f t="shared" si="1"/>
        <v>0</v>
      </c>
      <c r="J7" s="6" t="s">
        <v>22</v>
      </c>
      <c r="K7" s="5">
        <f t="shared" si="2"/>
        <v>0</v>
      </c>
    </row>
    <row r="8" s="1" customFormat="1" ht="14.15" customHeight="1" spans="1:11">
      <c r="A8" s="3" t="str">
        <f>"31502021070119340159436"</f>
        <v>31502021070119340159436</v>
      </c>
      <c r="B8" s="3" t="str">
        <f t="shared" si="0"/>
        <v>202101</v>
      </c>
      <c r="C8" s="3" t="s">
        <v>11</v>
      </c>
      <c r="D8" s="4" t="s">
        <v>12</v>
      </c>
      <c r="E8" s="5" t="str">
        <f>"13637116291"</f>
        <v>13637116291</v>
      </c>
      <c r="F8" s="5" t="s">
        <v>24</v>
      </c>
      <c r="G8" s="6">
        <v>26</v>
      </c>
      <c r="H8" s="5">
        <v>30</v>
      </c>
      <c r="I8" s="3">
        <f t="shared" si="1"/>
        <v>56</v>
      </c>
      <c r="J8" s="6" t="s">
        <v>25</v>
      </c>
      <c r="K8" s="5">
        <f t="shared" si="2"/>
        <v>58.65</v>
      </c>
    </row>
    <row r="9" s="1" customFormat="1" ht="14.15" customHeight="1" spans="1:11">
      <c r="A9" s="3" t="str">
        <f>"31502021070122474160374"</f>
        <v>31502021070122474160374</v>
      </c>
      <c r="B9" s="3" t="str">
        <f t="shared" si="0"/>
        <v>202101</v>
      </c>
      <c r="C9" s="3" t="s">
        <v>11</v>
      </c>
      <c r="D9" s="4" t="s">
        <v>12</v>
      </c>
      <c r="E9" s="5" t="str">
        <f>"15715576007"</f>
        <v>15715576007</v>
      </c>
      <c r="F9" s="5" t="s">
        <v>26</v>
      </c>
      <c r="G9" s="6">
        <v>27.1</v>
      </c>
      <c r="H9" s="5">
        <v>31</v>
      </c>
      <c r="I9" s="3">
        <f t="shared" si="1"/>
        <v>58.1</v>
      </c>
      <c r="J9" s="6" t="s">
        <v>27</v>
      </c>
      <c r="K9" s="5">
        <f t="shared" si="2"/>
        <v>58.45</v>
      </c>
    </row>
    <row r="10" s="1" customFormat="1" ht="14.15" customHeight="1" spans="1:11">
      <c r="A10" s="3" t="str">
        <f>"31502021070209542861470"</f>
        <v>31502021070209542861470</v>
      </c>
      <c r="B10" s="3" t="str">
        <f t="shared" si="0"/>
        <v>202101</v>
      </c>
      <c r="C10" s="3" t="s">
        <v>11</v>
      </c>
      <c r="D10" s="4" t="s">
        <v>12</v>
      </c>
      <c r="E10" s="5" t="str">
        <f>"13966457726"</f>
        <v>13966457726</v>
      </c>
      <c r="F10" s="5" t="s">
        <v>28</v>
      </c>
      <c r="G10" s="6">
        <v>24.7</v>
      </c>
      <c r="H10" s="5">
        <v>31</v>
      </c>
      <c r="I10" s="3">
        <f t="shared" si="1"/>
        <v>55.7</v>
      </c>
      <c r="J10" s="6" t="s">
        <v>29</v>
      </c>
      <c r="K10" s="5">
        <f t="shared" si="2"/>
        <v>59.95</v>
      </c>
    </row>
    <row r="11" s="1" customFormat="1" ht="14.15" customHeight="1" spans="1:11">
      <c r="A11" s="3" t="str">
        <f>"31502021070211133661997"</f>
        <v>31502021070211133661997</v>
      </c>
      <c r="B11" s="3" t="str">
        <f t="shared" si="0"/>
        <v>202101</v>
      </c>
      <c r="C11" s="3" t="s">
        <v>11</v>
      </c>
      <c r="D11" s="4" t="s">
        <v>12</v>
      </c>
      <c r="E11" s="5" t="str">
        <f>"17729909926"</f>
        <v>17729909926</v>
      </c>
      <c r="F11" s="5" t="s">
        <v>30</v>
      </c>
      <c r="G11" s="6">
        <v>0</v>
      </c>
      <c r="H11" s="5">
        <v>0</v>
      </c>
      <c r="I11" s="3">
        <f t="shared" si="1"/>
        <v>0</v>
      </c>
      <c r="J11" s="6" t="s">
        <v>22</v>
      </c>
      <c r="K11" s="5">
        <f t="shared" si="2"/>
        <v>0</v>
      </c>
    </row>
    <row r="12" s="1" customFormat="1" ht="14.15" customHeight="1" spans="1:11">
      <c r="A12" s="3" t="str">
        <f>"31502021070216072863554"</f>
        <v>31502021070216072863554</v>
      </c>
      <c r="B12" s="3" t="str">
        <f t="shared" si="0"/>
        <v>202101</v>
      </c>
      <c r="C12" s="3" t="s">
        <v>11</v>
      </c>
      <c r="D12" s="4" t="s">
        <v>12</v>
      </c>
      <c r="E12" s="5" t="str">
        <f>"15655487336"</f>
        <v>15655487336</v>
      </c>
      <c r="F12" s="5" t="s">
        <v>31</v>
      </c>
      <c r="G12" s="6">
        <v>29.2</v>
      </c>
      <c r="H12" s="5">
        <v>30</v>
      </c>
      <c r="I12" s="3">
        <f t="shared" si="1"/>
        <v>59.2</v>
      </c>
      <c r="J12" s="6" t="s">
        <v>32</v>
      </c>
      <c r="K12" s="5">
        <f t="shared" si="2"/>
        <v>53.65</v>
      </c>
    </row>
    <row r="13" s="1" customFormat="1" ht="14.15" customHeight="1" spans="1:11">
      <c r="A13" s="3" t="str">
        <f>"31502021070217562164164"</f>
        <v>31502021070217562164164</v>
      </c>
      <c r="B13" s="3" t="str">
        <f t="shared" si="0"/>
        <v>202101</v>
      </c>
      <c r="C13" s="3" t="s">
        <v>11</v>
      </c>
      <c r="D13" s="4" t="s">
        <v>12</v>
      </c>
      <c r="E13" s="5" t="str">
        <f>"13156525571"</f>
        <v>13156525571</v>
      </c>
      <c r="F13" s="5" t="s">
        <v>33</v>
      </c>
      <c r="G13" s="6">
        <v>23.4</v>
      </c>
      <c r="H13" s="5">
        <v>31</v>
      </c>
      <c r="I13" s="3">
        <f t="shared" si="1"/>
        <v>54.4</v>
      </c>
      <c r="J13" s="6" t="s">
        <v>34</v>
      </c>
      <c r="K13" s="5">
        <f t="shared" si="2"/>
        <v>56.55</v>
      </c>
    </row>
    <row r="14" s="1" customFormat="1" ht="14.15" customHeight="1" spans="1:11">
      <c r="A14" s="3" t="str">
        <f>"31502021070221253164469"</f>
        <v>31502021070221253164469</v>
      </c>
      <c r="B14" s="3" t="str">
        <f t="shared" si="0"/>
        <v>202101</v>
      </c>
      <c r="C14" s="3" t="s">
        <v>11</v>
      </c>
      <c r="D14" s="4" t="s">
        <v>12</v>
      </c>
      <c r="E14" s="5" t="str">
        <f>"18255481362"</f>
        <v>18255481362</v>
      </c>
      <c r="F14" s="5" t="s">
        <v>35</v>
      </c>
      <c r="G14" s="6">
        <v>20.7</v>
      </c>
      <c r="H14" s="5">
        <v>30</v>
      </c>
      <c r="I14" s="3">
        <f t="shared" si="1"/>
        <v>50.7</v>
      </c>
      <c r="J14" s="6" t="s">
        <v>20</v>
      </c>
      <c r="K14" s="5">
        <f t="shared" si="2"/>
        <v>54.55</v>
      </c>
    </row>
    <row r="15" s="1" customFormat="1" ht="14.15" customHeight="1" spans="1:11">
      <c r="A15" s="3" t="str">
        <f>"31502021070309241264818"</f>
        <v>31502021070309241264818</v>
      </c>
      <c r="B15" s="3" t="str">
        <f t="shared" si="0"/>
        <v>202101</v>
      </c>
      <c r="C15" s="3" t="s">
        <v>11</v>
      </c>
      <c r="D15" s="4" t="s">
        <v>12</v>
      </c>
      <c r="E15" s="5" t="str">
        <f>"13095541526"</f>
        <v>13095541526</v>
      </c>
      <c r="F15" s="5" t="s">
        <v>36</v>
      </c>
      <c r="G15" s="6">
        <v>0</v>
      </c>
      <c r="H15" s="5">
        <v>0</v>
      </c>
      <c r="I15" s="3">
        <f t="shared" si="1"/>
        <v>0</v>
      </c>
      <c r="J15" s="6" t="s">
        <v>22</v>
      </c>
      <c r="K15" s="5">
        <f t="shared" si="2"/>
        <v>0</v>
      </c>
    </row>
    <row r="16" s="1" customFormat="1" ht="14.15" customHeight="1" spans="1:11">
      <c r="A16" s="3" t="str">
        <f>"31502021070311152164997"</f>
        <v>31502021070311152164997</v>
      </c>
      <c r="B16" s="3" t="str">
        <f t="shared" si="0"/>
        <v>202101</v>
      </c>
      <c r="C16" s="3" t="s">
        <v>11</v>
      </c>
      <c r="D16" s="4" t="s">
        <v>12</v>
      </c>
      <c r="E16" s="5" t="str">
        <f>"19956838285"</f>
        <v>19956838285</v>
      </c>
      <c r="F16" s="5" t="s">
        <v>37</v>
      </c>
      <c r="G16" s="6">
        <v>0</v>
      </c>
      <c r="H16" s="5">
        <v>0</v>
      </c>
      <c r="I16" s="3">
        <f t="shared" si="1"/>
        <v>0</v>
      </c>
      <c r="J16" s="6" t="s">
        <v>22</v>
      </c>
      <c r="K16" s="5">
        <f t="shared" si="2"/>
        <v>0</v>
      </c>
    </row>
    <row r="17" s="1" customFormat="1" ht="14.15" customHeight="1" spans="1:11">
      <c r="A17" s="3" t="str">
        <f>"31502021070401474266027"</f>
        <v>31502021070401474266027</v>
      </c>
      <c r="B17" s="3" t="str">
        <f t="shared" si="0"/>
        <v>202101</v>
      </c>
      <c r="C17" s="3" t="s">
        <v>11</v>
      </c>
      <c r="D17" s="4" t="s">
        <v>12</v>
      </c>
      <c r="E17" s="5" t="str">
        <f>"15395710059"</f>
        <v>15395710059</v>
      </c>
      <c r="F17" s="5" t="s">
        <v>38</v>
      </c>
      <c r="G17" s="6">
        <v>0</v>
      </c>
      <c r="H17" s="5">
        <v>0</v>
      </c>
      <c r="I17" s="3">
        <f t="shared" si="1"/>
        <v>0</v>
      </c>
      <c r="J17" s="6" t="s">
        <v>22</v>
      </c>
      <c r="K17" s="5">
        <f t="shared" si="2"/>
        <v>0</v>
      </c>
    </row>
    <row r="18" s="1" customFormat="1" ht="14.15" customHeight="1" spans="1:11">
      <c r="A18" s="3" t="str">
        <f>"31502021070410091366240"</f>
        <v>31502021070410091366240</v>
      </c>
      <c r="B18" s="3" t="str">
        <f t="shared" si="0"/>
        <v>202101</v>
      </c>
      <c r="C18" s="3" t="s">
        <v>11</v>
      </c>
      <c r="D18" s="4" t="s">
        <v>12</v>
      </c>
      <c r="E18" s="5" t="str">
        <f>"15655492806"</f>
        <v>15655492806</v>
      </c>
      <c r="F18" s="5" t="s">
        <v>39</v>
      </c>
      <c r="G18" s="6">
        <v>0</v>
      </c>
      <c r="H18" s="5">
        <v>0</v>
      </c>
      <c r="I18" s="3">
        <f t="shared" si="1"/>
        <v>0</v>
      </c>
      <c r="J18" s="6" t="s">
        <v>22</v>
      </c>
      <c r="K18" s="5">
        <f t="shared" si="2"/>
        <v>0</v>
      </c>
    </row>
    <row r="19" s="1" customFormat="1" ht="14.15" customHeight="1" spans="1:11">
      <c r="A19" s="3" t="str">
        <f>"31502021070412594366520"</f>
        <v>31502021070412594366520</v>
      </c>
      <c r="B19" s="3" t="str">
        <f t="shared" si="0"/>
        <v>202101</v>
      </c>
      <c r="C19" s="3" t="s">
        <v>11</v>
      </c>
      <c r="D19" s="4" t="s">
        <v>12</v>
      </c>
      <c r="E19" s="5" t="str">
        <f>"15256651600"</f>
        <v>15256651600</v>
      </c>
      <c r="F19" s="5" t="s">
        <v>40</v>
      </c>
      <c r="G19" s="6">
        <v>0</v>
      </c>
      <c r="H19" s="5">
        <v>0</v>
      </c>
      <c r="I19" s="3">
        <f t="shared" si="1"/>
        <v>0</v>
      </c>
      <c r="J19" s="6" t="s">
        <v>22</v>
      </c>
      <c r="K19" s="5">
        <f t="shared" si="2"/>
        <v>0</v>
      </c>
    </row>
    <row r="20" s="1" customFormat="1" ht="14.15" customHeight="1" spans="1:11">
      <c r="A20" s="3" t="str">
        <f>"31502021070510491869431"</f>
        <v>31502021070510491869431</v>
      </c>
      <c r="B20" s="3" t="str">
        <f t="shared" si="0"/>
        <v>202101</v>
      </c>
      <c r="C20" s="3" t="s">
        <v>11</v>
      </c>
      <c r="D20" s="4" t="s">
        <v>12</v>
      </c>
      <c r="E20" s="5" t="str">
        <f>"18256110710"</f>
        <v>18256110710</v>
      </c>
      <c r="F20" s="5" t="s">
        <v>41</v>
      </c>
      <c r="G20" s="6">
        <v>37.3</v>
      </c>
      <c r="H20" s="5">
        <v>31</v>
      </c>
      <c r="I20" s="3">
        <f t="shared" si="1"/>
        <v>68.3</v>
      </c>
      <c r="J20" s="6" t="s">
        <v>42</v>
      </c>
      <c r="K20" s="5">
        <f t="shared" si="2"/>
        <v>64.05</v>
      </c>
    </row>
    <row r="21" s="1" customFormat="1" ht="14.15" customHeight="1" spans="1:11">
      <c r="A21" s="3" t="str">
        <f>"31502021070510573869496"</f>
        <v>31502021070510573869496</v>
      </c>
      <c r="B21" s="3" t="str">
        <f t="shared" si="0"/>
        <v>202101</v>
      </c>
      <c r="C21" s="3" t="s">
        <v>11</v>
      </c>
      <c r="D21" s="4" t="s">
        <v>12</v>
      </c>
      <c r="E21" s="5" t="str">
        <f>"15755474782"</f>
        <v>15755474782</v>
      </c>
      <c r="F21" s="5" t="s">
        <v>43</v>
      </c>
      <c r="G21" s="6">
        <v>20.7</v>
      </c>
      <c r="H21" s="5">
        <v>30</v>
      </c>
      <c r="I21" s="3">
        <f t="shared" si="1"/>
        <v>50.7</v>
      </c>
      <c r="J21" s="6" t="s">
        <v>22</v>
      </c>
      <c r="K21" s="5">
        <f t="shared" si="2"/>
        <v>25.35</v>
      </c>
    </row>
    <row r="22" s="1" customFormat="1" ht="14.15" customHeight="1" spans="1:11">
      <c r="A22" s="3" t="str">
        <f>"31502021070121243459971"</f>
        <v>31502021070121243459971</v>
      </c>
      <c r="B22" s="3" t="str">
        <f t="shared" ref="B22:B27" si="3">"202102"</f>
        <v>202102</v>
      </c>
      <c r="C22" s="3" t="s">
        <v>11</v>
      </c>
      <c r="D22" s="4" t="s">
        <v>12</v>
      </c>
      <c r="E22" s="5" t="str">
        <f>"17355465552"</f>
        <v>17355465552</v>
      </c>
      <c r="F22" s="5" t="s">
        <v>44</v>
      </c>
      <c r="G22" s="6">
        <v>0</v>
      </c>
      <c r="H22" s="5">
        <v>0</v>
      </c>
      <c r="I22" s="3">
        <f t="shared" si="1"/>
        <v>0</v>
      </c>
      <c r="J22" s="6" t="s">
        <v>22</v>
      </c>
      <c r="K22" s="5">
        <f t="shared" si="2"/>
        <v>0</v>
      </c>
    </row>
    <row r="23" s="1" customFormat="1" ht="14.15" customHeight="1" spans="1:11">
      <c r="A23" s="3" t="str">
        <f>"31502021070316240365396"</f>
        <v>31502021070316240365396</v>
      </c>
      <c r="B23" s="3" t="str">
        <f t="shared" si="3"/>
        <v>202102</v>
      </c>
      <c r="C23" s="3" t="s">
        <v>11</v>
      </c>
      <c r="D23" s="4" t="s">
        <v>12</v>
      </c>
      <c r="E23" s="5" t="str">
        <f>"15556992685"</f>
        <v>15556992685</v>
      </c>
      <c r="F23" s="5" t="s">
        <v>45</v>
      </c>
      <c r="G23" s="6">
        <v>25.5</v>
      </c>
      <c r="H23" s="5">
        <v>31</v>
      </c>
      <c r="I23" s="3">
        <f t="shared" si="1"/>
        <v>56.5</v>
      </c>
      <c r="J23" s="6" t="s">
        <v>46</v>
      </c>
      <c r="K23" s="5">
        <f t="shared" si="2"/>
        <v>55.55</v>
      </c>
    </row>
    <row r="24" s="1" customFormat="1" ht="14.15" customHeight="1" spans="1:11">
      <c r="A24" s="3" t="str">
        <f>"31502021070415112066724"</f>
        <v>31502021070415112066724</v>
      </c>
      <c r="B24" s="3" t="str">
        <f t="shared" si="3"/>
        <v>202102</v>
      </c>
      <c r="C24" s="3" t="s">
        <v>11</v>
      </c>
      <c r="D24" s="4" t="s">
        <v>12</v>
      </c>
      <c r="E24" s="5" t="str">
        <f>"18056013178"</f>
        <v>18056013178</v>
      </c>
      <c r="F24" s="5" t="s">
        <v>47</v>
      </c>
      <c r="G24" s="6">
        <v>0</v>
      </c>
      <c r="H24" s="5">
        <v>0</v>
      </c>
      <c r="I24" s="3">
        <f t="shared" si="1"/>
        <v>0</v>
      </c>
      <c r="J24" s="6" t="s">
        <v>22</v>
      </c>
      <c r="K24" s="5">
        <f t="shared" si="2"/>
        <v>0</v>
      </c>
    </row>
    <row r="25" s="1" customFormat="1" ht="14.15" customHeight="1" spans="1:11">
      <c r="A25" s="3" t="str">
        <f>"31502021070419432267179"</f>
        <v>31502021070419432267179</v>
      </c>
      <c r="B25" s="3" t="str">
        <f t="shared" si="3"/>
        <v>202102</v>
      </c>
      <c r="C25" s="3" t="s">
        <v>11</v>
      </c>
      <c r="D25" s="4" t="s">
        <v>12</v>
      </c>
      <c r="E25" s="5" t="str">
        <f>"19855486263"</f>
        <v>19855486263</v>
      </c>
      <c r="F25" s="5" t="s">
        <v>48</v>
      </c>
      <c r="G25" s="6">
        <v>0</v>
      </c>
      <c r="H25" s="5">
        <v>0</v>
      </c>
      <c r="I25" s="3">
        <f t="shared" si="1"/>
        <v>0</v>
      </c>
      <c r="J25" s="6" t="s">
        <v>22</v>
      </c>
      <c r="K25" s="5">
        <f t="shared" si="2"/>
        <v>0</v>
      </c>
    </row>
    <row r="26" s="1" customFormat="1" ht="14.15" customHeight="1" spans="1:11">
      <c r="A26" s="3" t="str">
        <f>"31502021070515144671185"</f>
        <v>31502021070515144671185</v>
      </c>
      <c r="B26" s="3" t="str">
        <f t="shared" si="3"/>
        <v>202102</v>
      </c>
      <c r="C26" s="3" t="s">
        <v>11</v>
      </c>
      <c r="D26" s="4" t="s">
        <v>12</v>
      </c>
      <c r="E26" s="5" t="str">
        <f>"15705595810"</f>
        <v>15705595810</v>
      </c>
      <c r="F26" s="5" t="s">
        <v>49</v>
      </c>
      <c r="G26" s="6">
        <v>0</v>
      </c>
      <c r="H26" s="5">
        <v>0</v>
      </c>
      <c r="I26" s="3">
        <f t="shared" si="1"/>
        <v>0</v>
      </c>
      <c r="J26" s="6" t="s">
        <v>22</v>
      </c>
      <c r="K26" s="5">
        <f t="shared" si="2"/>
        <v>0</v>
      </c>
    </row>
    <row r="27" s="1" customFormat="1" ht="14.15" customHeight="1" spans="1:11">
      <c r="A27" s="3" t="str">
        <f>"31502021070515295971306"</f>
        <v>31502021070515295971306</v>
      </c>
      <c r="B27" s="3" t="str">
        <f t="shared" si="3"/>
        <v>202102</v>
      </c>
      <c r="C27" s="3" t="s">
        <v>11</v>
      </c>
      <c r="D27" s="4" t="s">
        <v>12</v>
      </c>
      <c r="E27" s="5" t="str">
        <f>"15357700754"</f>
        <v>15357700754</v>
      </c>
      <c r="F27" s="5" t="s">
        <v>50</v>
      </c>
      <c r="G27" s="6">
        <v>0</v>
      </c>
      <c r="H27" s="5">
        <v>0</v>
      </c>
      <c r="I27" s="3">
        <f t="shared" si="1"/>
        <v>0</v>
      </c>
      <c r="J27" s="6" t="s">
        <v>22</v>
      </c>
      <c r="K27" s="5">
        <f t="shared" si="2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2021-07-27T04:39:00Z</dcterms:created>
  <dcterms:modified xsi:type="dcterms:W3CDTF">2021-07-27T04:47:12Z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DA74AF86991345F18372386672E626C9</vt:lpwstr>
  </property>
  <property fmtid="{D5CDD505-2E9C-101B-9397-08002B2CF9AE}" pid="3" name="KSOProductBuildVer">
    <vt:lpwstr>2052-11.1.0.10578</vt:lpwstr>
  </property>
</Properties>
</file>